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8" i="2"/>
  <c r="F8" s="1"/>
  <c r="D9"/>
  <c r="E9" s="1"/>
  <c r="F9" s="1"/>
  <c r="L26" i="1"/>
  <c r="L14"/>
  <c r="L16" s="1"/>
  <c r="L24"/>
  <c r="L22"/>
  <c r="L18" l="1"/>
  <c r="D10" i="2"/>
  <c r="L20" i="1"/>
  <c r="E10" i="2" l="1"/>
  <c r="F10" s="1"/>
  <c r="D11"/>
  <c r="E11" l="1"/>
  <c r="F11" s="1"/>
  <c r="D12"/>
  <c r="E12" l="1"/>
  <c r="F12" s="1"/>
  <c r="D13"/>
  <c r="E13" l="1"/>
  <c r="F13" s="1"/>
  <c r="D14"/>
  <c r="E14" l="1"/>
  <c r="F14" s="1"/>
  <c r="D15"/>
  <c r="E15" l="1"/>
  <c r="F15" s="1"/>
  <c r="D16"/>
  <c r="D17" l="1"/>
  <c r="E16"/>
  <c r="F16" s="1"/>
  <c r="E17" l="1"/>
  <c r="F17" s="1"/>
  <c r="D18"/>
  <c r="D19" l="1"/>
  <c r="E18"/>
  <c r="F18" s="1"/>
  <c r="E19" l="1"/>
  <c r="F19" s="1"/>
  <c r="D20"/>
  <c r="E20" l="1"/>
  <c r="F20" s="1"/>
  <c r="F21" s="1"/>
</calcChain>
</file>

<file path=xl/sharedStrings.xml><?xml version="1.0" encoding="utf-8"?>
<sst xmlns="http://schemas.openxmlformats.org/spreadsheetml/2006/main" count="43" uniqueCount="38">
  <si>
    <t>DIAGONALE (D)</t>
  </si>
  <si>
    <t>mm</t>
  </si>
  <si>
    <t>NUMERO DELLE SPIRE (N)</t>
  </si>
  <si>
    <t>pF</t>
  </si>
  <si>
    <t>Es. 1000</t>
  </si>
  <si>
    <t>Es. 100</t>
  </si>
  <si>
    <t>Es. 10</t>
  </si>
  <si>
    <t>Es. 25</t>
  </si>
  <si>
    <t xml:space="preserve">Es. 250 </t>
  </si>
  <si>
    <t>LUNGHEZZA AVVOLGIMENTO (L)</t>
  </si>
  <si>
    <t>INPUT DATI</t>
  </si>
  <si>
    <t>FREQUENZA MASSIMA DI COPERTURA</t>
  </si>
  <si>
    <t>FREQUENZA MINIMA DI COPERTURA</t>
  </si>
  <si>
    <t>VALORE CONDENSATORE ADDIZIONALE (CA)</t>
  </si>
  <si>
    <t>DIAMETRO DEL FILO</t>
  </si>
  <si>
    <t>MHz</t>
  </si>
  <si>
    <t>μH</t>
  </si>
  <si>
    <t>OUTPUT DATI</t>
  </si>
  <si>
    <t>NUMERO DELLE SPIRE DEL LINK</t>
  </si>
  <si>
    <t>DIMENSIONAMENTO ANTENNA LOOP PER ONDE MEDIE</t>
  </si>
  <si>
    <t xml:space="preserve">       </t>
  </si>
  <si>
    <t>IT9TZZ</t>
  </si>
  <si>
    <t>LUNGHEZZA DEL FILO OCCORRENTE</t>
  </si>
  <si>
    <t>m</t>
  </si>
  <si>
    <t>CALCOLO LUNGHEZZA FILO</t>
  </si>
  <si>
    <t>ANTENNA LOOP A SPIRALE</t>
  </si>
  <si>
    <t>Diagonale cm</t>
  </si>
  <si>
    <t>Lato cm</t>
  </si>
  <si>
    <t>Perimetro cm</t>
  </si>
  <si>
    <t>Distanza spire cm</t>
  </si>
  <si>
    <t>VALORE MAX CONDENSATORE VARIABILE (CVmax)</t>
  </si>
  <si>
    <t>VALORE MIN CONDENSATORE VARIABILE (CVmin)</t>
  </si>
  <si>
    <t xml:space="preserve">CALCOLO LEGATO ALLA PAGINA ANTENNA LOOP TRADIZIONALE  https://www.it9tzz.it/radioascolto                                          </t>
  </si>
  <si>
    <t>Sul foglio 2 calcolo antenna loop a spirale</t>
  </si>
  <si>
    <t>N spire</t>
  </si>
  <si>
    <t>TOTALE LUNGHEZZA FILO (m)</t>
  </si>
  <si>
    <t xml:space="preserve">VALORE INDUTTANZA (H) </t>
  </si>
  <si>
    <t>ANTENNA LOOP A SPIRALE PROGRAMMATA A 13 SPIRE      INSERIRE ESCLUSIVAMENTE DISTANZA SPIRE E DIAGONALE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</si>
</sst>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b/>
      <sz val="10"/>
      <color theme="1"/>
      <name val="Comic Sans MS"/>
      <family val="4"/>
    </font>
    <font>
      <b/>
      <sz val="9"/>
      <color theme="1"/>
      <name val="Comic Sans MS"/>
      <family val="4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1" fontId="2" fillId="0" borderId="0" xfId="0" applyNumberFormat="1" applyFont="1"/>
    <xf numFmtId="164" fontId="2" fillId="0" borderId="0" xfId="0" applyNumberFormat="1" applyFont="1"/>
    <xf numFmtId="0" fontId="0" fillId="3" borderId="0" xfId="0" applyFill="1"/>
    <xf numFmtId="0" fontId="1" fillId="0" borderId="0" xfId="0" applyFont="1" applyFill="1" applyBorder="1" applyAlignment="1">
      <alignment horizontal="center" vertical="center" textRotation="180"/>
    </xf>
    <xf numFmtId="0" fontId="0" fillId="0" borderId="0" xfId="0" applyFill="1"/>
    <xf numFmtId="0" fontId="2" fillId="0" borderId="0" xfId="0" applyFont="1" applyFill="1" applyBorder="1" applyAlignment="1">
      <alignment horizontal="center" vertical="center" textRotation="180"/>
    </xf>
    <xf numFmtId="0" fontId="0" fillId="0" borderId="0" xfId="0" applyFill="1" applyBorder="1" applyAlignment="1">
      <alignment horizontal="center" vertical="center" textRotation="180"/>
    </xf>
    <xf numFmtId="0" fontId="3" fillId="0" borderId="0" xfId="0" applyFont="1" applyFill="1" applyAlignment="1">
      <alignment horizontal="right" vertical="center"/>
    </xf>
    <xf numFmtId="0" fontId="0" fillId="0" borderId="0" xfId="0"/>
    <xf numFmtId="0" fontId="1" fillId="11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2" borderId="10" xfId="0" applyFont="1" applyFill="1" applyBorder="1"/>
    <xf numFmtId="0" fontId="1" fillId="5" borderId="11" xfId="0" applyFont="1" applyFill="1" applyBorder="1"/>
    <xf numFmtId="0" fontId="1" fillId="6" borderId="11" xfId="0" applyFont="1" applyFill="1" applyBorder="1"/>
    <xf numFmtId="164" fontId="1" fillId="7" borderId="11" xfId="0" applyNumberFormat="1" applyFont="1" applyFill="1" applyBorder="1"/>
    <xf numFmtId="164" fontId="1" fillId="8" borderId="12" xfId="0" applyNumberFormat="1" applyFont="1" applyFill="1" applyBorder="1"/>
    <xf numFmtId="0" fontId="1" fillId="2" borderId="1" xfId="0" applyFont="1" applyFill="1" applyBorder="1"/>
    <xf numFmtId="0" fontId="1" fillId="6" borderId="1" xfId="0" applyFont="1" applyFill="1" applyBorder="1"/>
    <xf numFmtId="164" fontId="1" fillId="7" borderId="1" xfId="0" applyNumberFormat="1" applyFont="1" applyFill="1" applyBorder="1"/>
    <xf numFmtId="164" fontId="1" fillId="8" borderId="1" xfId="0" applyNumberFormat="1" applyFont="1" applyFill="1" applyBorder="1"/>
    <xf numFmtId="164" fontId="1" fillId="2" borderId="1" xfId="0" applyNumberFormat="1" applyFont="1" applyFill="1" applyBorder="1"/>
    <xf numFmtId="0" fontId="3" fillId="4" borderId="0" xfId="0" applyFont="1" applyFill="1" applyAlignment="1">
      <alignment horizontal="right" vertical="center"/>
    </xf>
    <xf numFmtId="0" fontId="2" fillId="4" borderId="0" xfId="0" applyFont="1" applyFill="1" applyBorder="1" applyAlignment="1">
      <alignment horizontal="center" vertical="center" textRotation="180"/>
    </xf>
    <xf numFmtId="0" fontId="0" fillId="4" borderId="0" xfId="0" applyFill="1" applyBorder="1" applyAlignment="1">
      <alignment horizontal="center" vertical="center" textRotation="180"/>
    </xf>
    <xf numFmtId="0" fontId="0" fillId="4" borderId="0" xfId="0" applyFill="1" applyAlignment="1">
      <alignment horizontal="center" vertical="center" textRotation="180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Border="1" applyAlignment="1">
      <alignment horizontal="center" vertical="center" textRotation="180"/>
    </xf>
    <xf numFmtId="0" fontId="1" fillId="6" borderId="0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wrapText="1"/>
    </xf>
    <xf numFmtId="0" fontId="0" fillId="6" borderId="0" xfId="0" applyFill="1" applyAlignment="1">
      <alignment wrapText="1"/>
    </xf>
    <xf numFmtId="0" fontId="0" fillId="0" borderId="0" xfId="0" applyAlignment="1">
      <alignment wrapText="1"/>
    </xf>
    <xf numFmtId="0" fontId="1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0" fillId="0" borderId="0" xfId="0" applyAlignment="1"/>
    <xf numFmtId="0" fontId="0" fillId="0" borderId="6" xfId="0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192611</xdr:colOff>
      <xdr:row>13</xdr:row>
      <xdr:rowOff>100229</xdr:rowOff>
    </xdr:from>
    <xdr:to>
      <xdr:col>17</xdr:col>
      <xdr:colOff>304800</xdr:colOff>
      <xdr:row>24</xdr:row>
      <xdr:rowOff>110870</xdr:rowOff>
    </xdr:to>
    <xdr:pic>
      <xdr:nvPicPr>
        <xdr:cNvPr id="3" name="Immagine 2" descr="ANTENNA LOOP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2311" y="2900579"/>
          <a:ext cx="2550589" cy="2410941"/>
        </a:xfrm>
        <a:prstGeom prst="rect">
          <a:avLst/>
        </a:prstGeom>
      </xdr:spPr>
    </xdr:pic>
    <xdr:clientData/>
  </xdr:twoCellAnchor>
  <xdr:twoCellAnchor editAs="oneCell">
    <xdr:from>
      <xdr:col>15</xdr:col>
      <xdr:colOff>462897</xdr:colOff>
      <xdr:row>5</xdr:row>
      <xdr:rowOff>57150</xdr:rowOff>
    </xdr:from>
    <xdr:to>
      <xdr:col>17</xdr:col>
      <xdr:colOff>114133</xdr:colOff>
      <xdr:row>9</xdr:row>
      <xdr:rowOff>112217</xdr:rowOff>
    </xdr:to>
    <xdr:pic>
      <xdr:nvPicPr>
        <xdr:cNvPr id="4" name="Immagine 3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01797" y="1323975"/>
          <a:ext cx="870436" cy="931367"/>
        </a:xfrm>
        <a:prstGeom prst="rect">
          <a:avLst/>
        </a:prstGeom>
      </xdr:spPr>
    </xdr:pic>
    <xdr:clientData/>
  </xdr:twoCellAnchor>
  <xdr:twoCellAnchor editAs="oneCell">
    <xdr:from>
      <xdr:col>16</xdr:col>
      <xdr:colOff>400050</xdr:colOff>
      <xdr:row>14</xdr:row>
      <xdr:rowOff>118055</xdr:rowOff>
    </xdr:from>
    <xdr:to>
      <xdr:col>17</xdr:col>
      <xdr:colOff>353186</xdr:colOff>
      <xdr:row>16</xdr:row>
      <xdr:rowOff>49911</xdr:rowOff>
    </xdr:to>
    <xdr:pic>
      <xdr:nvPicPr>
        <xdr:cNvPr id="5" name="Immagine 4" descr="FIRMA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48550" y="3366080"/>
          <a:ext cx="562736" cy="370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2"/>
  <sheetViews>
    <sheetView tabSelected="1" workbookViewId="0">
      <selection activeCell="L18" sqref="L18"/>
    </sheetView>
  </sheetViews>
  <sheetFormatPr defaultRowHeight="15"/>
  <cols>
    <col min="2" max="6" width="1.7109375" customWidth="1"/>
    <col min="7" max="11" width="9.28515625" customWidth="1"/>
    <col min="13" max="13" width="5.7109375" customWidth="1"/>
  </cols>
  <sheetData>
    <row r="2" spans="1:18" ht="18">
      <c r="G2" s="45" t="s">
        <v>19</v>
      </c>
      <c r="H2" s="45"/>
      <c r="I2" s="45"/>
      <c r="J2" s="45"/>
      <c r="K2" s="45"/>
      <c r="L2" s="45"/>
      <c r="M2" s="45"/>
      <c r="N2" s="45"/>
      <c r="O2" s="45"/>
      <c r="P2" s="45"/>
    </row>
    <row r="4" spans="1:18" ht="18">
      <c r="A4" s="37" t="s">
        <v>10</v>
      </c>
      <c r="B4" s="7"/>
      <c r="C4" s="8"/>
      <c r="D4" s="8"/>
      <c r="E4" s="7"/>
      <c r="F4" s="7"/>
      <c r="G4" s="34" t="s">
        <v>0</v>
      </c>
      <c r="H4" s="35"/>
      <c r="I4" s="36"/>
      <c r="J4" s="36"/>
      <c r="K4" s="36"/>
      <c r="L4" s="5"/>
      <c r="M4" s="1" t="s">
        <v>1</v>
      </c>
      <c r="N4" s="46" t="s">
        <v>4</v>
      </c>
      <c r="O4" s="46"/>
      <c r="P4" s="47"/>
      <c r="Q4" s="47"/>
      <c r="R4" s="47"/>
    </row>
    <row r="5" spans="1:18" ht="16.5">
      <c r="A5" s="37"/>
      <c r="B5" s="7"/>
      <c r="C5" s="8"/>
      <c r="D5" s="8"/>
      <c r="E5" s="7"/>
      <c r="F5" s="7"/>
      <c r="L5" s="3"/>
      <c r="N5" s="2"/>
      <c r="O5" s="2"/>
      <c r="P5" s="47"/>
      <c r="Q5" s="47"/>
      <c r="R5" s="47"/>
    </row>
    <row r="6" spans="1:18" ht="18">
      <c r="A6" s="37"/>
      <c r="B6" s="7"/>
      <c r="C6" s="7"/>
      <c r="D6" s="7"/>
      <c r="E6" s="7"/>
      <c r="F6" s="7"/>
      <c r="G6" s="34" t="s">
        <v>9</v>
      </c>
      <c r="H6" s="35"/>
      <c r="I6" s="36"/>
      <c r="J6" s="36"/>
      <c r="K6" s="36"/>
      <c r="L6" s="4"/>
      <c r="M6" s="1" t="s">
        <v>1</v>
      </c>
      <c r="N6" s="46" t="s">
        <v>5</v>
      </c>
      <c r="O6" s="46"/>
      <c r="P6" s="47"/>
      <c r="Q6" s="47"/>
      <c r="R6" s="47"/>
    </row>
    <row r="7" spans="1:18" ht="16.5">
      <c r="A7" s="37"/>
      <c r="B7" s="7"/>
      <c r="C7" s="7"/>
      <c r="D7" s="7"/>
      <c r="E7" s="7"/>
      <c r="F7" s="7"/>
      <c r="L7" s="3"/>
      <c r="N7" s="2"/>
      <c r="O7" s="2"/>
      <c r="P7" s="47"/>
      <c r="Q7" s="47"/>
      <c r="R7" s="47"/>
    </row>
    <row r="8" spans="1:18" ht="18">
      <c r="A8" s="37"/>
      <c r="B8" s="7"/>
      <c r="C8" s="7"/>
      <c r="D8" s="7"/>
      <c r="E8" s="7"/>
      <c r="F8" s="7"/>
      <c r="G8" s="34" t="s">
        <v>2</v>
      </c>
      <c r="H8" s="34"/>
      <c r="I8" s="34"/>
      <c r="J8" s="34"/>
      <c r="K8" s="36"/>
      <c r="L8" s="4"/>
      <c r="M8" s="1"/>
      <c r="N8" s="46" t="s">
        <v>6</v>
      </c>
      <c r="O8" s="46"/>
      <c r="P8" s="47"/>
      <c r="Q8" s="47"/>
      <c r="R8" s="47"/>
    </row>
    <row r="9" spans="1:18" ht="16.5">
      <c r="A9" s="37"/>
      <c r="B9" s="7"/>
      <c r="C9" s="7"/>
      <c r="D9" s="7"/>
      <c r="E9" s="7"/>
      <c r="F9" s="7"/>
      <c r="L9" s="3"/>
      <c r="N9" s="2"/>
      <c r="O9" s="2"/>
      <c r="P9" s="47"/>
      <c r="Q9" s="47"/>
      <c r="R9" s="47"/>
    </row>
    <row r="10" spans="1:18" ht="18">
      <c r="A10" s="37"/>
      <c r="B10" s="7"/>
      <c r="C10" s="7"/>
      <c r="D10" s="7"/>
      <c r="E10" s="7"/>
      <c r="F10" s="7"/>
      <c r="G10" s="34" t="s">
        <v>30</v>
      </c>
      <c r="H10" s="34"/>
      <c r="I10" s="34"/>
      <c r="J10" s="34"/>
      <c r="K10" s="34"/>
      <c r="L10" s="4"/>
      <c r="M10" s="1" t="s">
        <v>3</v>
      </c>
      <c r="N10" s="46" t="s">
        <v>8</v>
      </c>
      <c r="O10" s="46"/>
      <c r="P10" s="47"/>
      <c r="Q10" s="47"/>
      <c r="R10" s="47"/>
    </row>
    <row r="11" spans="1:18" ht="16.5">
      <c r="A11" s="37"/>
      <c r="B11" s="7"/>
      <c r="C11" s="7"/>
      <c r="D11" s="7"/>
      <c r="E11" s="7"/>
      <c r="F11" s="7"/>
      <c r="L11" s="3"/>
      <c r="N11" s="2"/>
      <c r="O11" s="2"/>
      <c r="P11" s="47"/>
      <c r="Q11" s="47"/>
      <c r="R11" s="47"/>
    </row>
    <row r="12" spans="1:18" ht="18">
      <c r="A12" s="37"/>
      <c r="B12" s="7"/>
      <c r="C12" s="7"/>
      <c r="D12" s="7"/>
      <c r="E12" s="7"/>
      <c r="F12" s="7"/>
      <c r="G12" s="34" t="s">
        <v>31</v>
      </c>
      <c r="H12" s="34"/>
      <c r="I12" s="34"/>
      <c r="J12" s="34"/>
      <c r="K12" s="34"/>
      <c r="L12" s="4"/>
      <c r="M12" s="1" t="s">
        <v>3</v>
      </c>
      <c r="N12" s="46" t="s">
        <v>7</v>
      </c>
      <c r="O12" s="46"/>
      <c r="P12" s="47"/>
      <c r="Q12" s="47"/>
      <c r="R12" s="47"/>
    </row>
    <row r="13" spans="1:18" ht="16.5">
      <c r="B13" s="6"/>
      <c r="C13" s="6"/>
      <c r="D13" s="6"/>
      <c r="E13" s="6"/>
      <c r="F13" s="6"/>
      <c r="L13" s="3"/>
      <c r="P13" s="44" t="s">
        <v>21</v>
      </c>
      <c r="Q13" s="44"/>
      <c r="R13" s="44"/>
    </row>
    <row r="14" spans="1:18" ht="16.5">
      <c r="A14" s="31" t="s">
        <v>17</v>
      </c>
      <c r="B14" s="9"/>
      <c r="C14" s="9"/>
      <c r="D14" s="9"/>
      <c r="E14" s="9"/>
      <c r="F14" s="9"/>
      <c r="G14" s="30" t="s">
        <v>36</v>
      </c>
      <c r="H14" s="30"/>
      <c r="I14" s="30"/>
      <c r="J14" s="30"/>
      <c r="K14" s="30"/>
      <c r="L14" s="4" t="e">
        <f xml:space="preserve"> ((L8*L8)*(L4/1.41))/(1010*((L6/L4)+0.45))</f>
        <v>#DIV/0!</v>
      </c>
      <c r="M14" s="3" t="s">
        <v>16</v>
      </c>
    </row>
    <row r="15" spans="1:18" ht="16.5">
      <c r="A15" s="32"/>
      <c r="B15" s="10"/>
      <c r="C15" s="10"/>
      <c r="D15" s="10"/>
      <c r="E15" s="10"/>
      <c r="F15" s="10"/>
      <c r="L15" s="3"/>
    </row>
    <row r="16" spans="1:18" ht="18">
      <c r="A16" s="32"/>
      <c r="B16" s="10"/>
      <c r="C16" s="10"/>
      <c r="D16" s="10"/>
      <c r="E16" s="10"/>
      <c r="F16" s="10"/>
      <c r="G16" s="30" t="s">
        <v>11</v>
      </c>
      <c r="H16" s="30"/>
      <c r="I16" s="30"/>
      <c r="J16" s="30"/>
      <c r="K16" s="30"/>
      <c r="L16" s="5" t="e">
        <f xml:space="preserve"> SQRT(25300/(L14*L12))</f>
        <v>#DIV/0!</v>
      </c>
      <c r="M16" s="1" t="s">
        <v>15</v>
      </c>
    </row>
    <row r="17" spans="1:16" ht="16.5">
      <c r="A17" s="32"/>
      <c r="B17" s="10"/>
      <c r="C17" s="10"/>
      <c r="D17" s="10"/>
      <c r="E17" s="10"/>
      <c r="F17" s="10"/>
      <c r="L17" s="3"/>
    </row>
    <row r="18" spans="1:16" ht="18">
      <c r="A18" s="32"/>
      <c r="B18" s="10"/>
      <c r="C18" s="10"/>
      <c r="D18" s="10"/>
      <c r="E18" s="10"/>
      <c r="F18" s="10"/>
      <c r="G18" s="30" t="s">
        <v>12</v>
      </c>
      <c r="H18" s="30"/>
      <c r="I18" s="30"/>
      <c r="J18" s="30"/>
      <c r="K18" s="30"/>
      <c r="L18" s="5" t="e">
        <f xml:space="preserve"> SQRT(25300/(L14*L10))</f>
        <v>#DIV/0!</v>
      </c>
      <c r="M18" s="1" t="s">
        <v>15</v>
      </c>
    </row>
    <row r="19" spans="1:16" ht="16.5">
      <c r="A19" s="32"/>
      <c r="B19" s="10"/>
      <c r="C19" s="10"/>
      <c r="D19" s="10"/>
      <c r="E19" s="10"/>
      <c r="F19" s="10"/>
      <c r="L19" s="3"/>
    </row>
    <row r="20" spans="1:16" ht="18">
      <c r="A20" s="32"/>
      <c r="B20" s="10"/>
      <c r="C20" s="10"/>
      <c r="D20" s="10"/>
      <c r="E20" s="10"/>
      <c r="F20" s="10"/>
      <c r="G20" s="30" t="s">
        <v>13</v>
      </c>
      <c r="H20" s="30"/>
      <c r="I20" s="30"/>
      <c r="J20" s="30"/>
      <c r="K20" s="30"/>
      <c r="L20" s="4" t="e">
        <f>25300/((0.52*0.52)*L14)-(L10)</f>
        <v>#DIV/0!</v>
      </c>
      <c r="M20" s="1" t="s">
        <v>3</v>
      </c>
    </row>
    <row r="21" spans="1:16" ht="16.5">
      <c r="A21" s="32"/>
      <c r="B21" s="10"/>
      <c r="C21" s="10"/>
      <c r="D21" s="10"/>
      <c r="E21" s="10"/>
      <c r="F21" s="10"/>
      <c r="J21" t="s">
        <v>20</v>
      </c>
      <c r="L21" s="3"/>
    </row>
    <row r="22" spans="1:16" ht="18">
      <c r="A22" s="32"/>
      <c r="B22" s="10"/>
      <c r="C22" s="10"/>
      <c r="D22" s="10"/>
      <c r="E22" s="10"/>
      <c r="F22" s="10"/>
      <c r="G22" s="30" t="s">
        <v>18</v>
      </c>
      <c r="H22" s="30"/>
      <c r="I22" s="30"/>
      <c r="J22" s="30"/>
      <c r="K22" s="30"/>
      <c r="L22" s="4" t="e">
        <f xml:space="preserve"> (L6/10)/L8</f>
        <v>#DIV/0!</v>
      </c>
      <c r="M22" s="1"/>
    </row>
    <row r="23" spans="1:16" ht="16.5">
      <c r="A23" s="32"/>
      <c r="B23" s="10"/>
      <c r="C23" s="10"/>
      <c r="D23" s="10"/>
      <c r="E23" s="10"/>
      <c r="F23" s="10"/>
      <c r="L23" s="3"/>
    </row>
    <row r="24" spans="1:16" ht="18">
      <c r="A24" s="32"/>
      <c r="B24" s="10"/>
      <c r="C24" s="10"/>
      <c r="D24" s="10"/>
      <c r="E24" s="10"/>
      <c r="F24" s="10"/>
      <c r="G24" s="30" t="s">
        <v>14</v>
      </c>
      <c r="H24" s="30"/>
      <c r="I24" s="30"/>
      <c r="J24" s="30"/>
      <c r="K24" s="30"/>
      <c r="L24" s="5">
        <f xml:space="preserve"> L8/(L8-(L8-4))</f>
        <v>0</v>
      </c>
      <c r="M24" s="1" t="s">
        <v>1</v>
      </c>
    </row>
    <row r="25" spans="1:16" ht="18">
      <c r="A25" s="33"/>
      <c r="B25" s="10"/>
      <c r="C25" s="10"/>
      <c r="D25" s="10"/>
      <c r="E25" s="10"/>
      <c r="F25" s="10"/>
      <c r="G25" s="11"/>
      <c r="H25" s="11"/>
      <c r="I25" s="11"/>
      <c r="J25" s="11"/>
      <c r="K25" s="11"/>
      <c r="L25" s="3"/>
      <c r="M25" s="1"/>
    </row>
    <row r="26" spans="1:16" ht="18">
      <c r="A26" s="33"/>
      <c r="B26" s="10"/>
      <c r="C26" s="10"/>
      <c r="D26" s="10"/>
      <c r="E26" s="10"/>
      <c r="F26" s="10"/>
      <c r="G26" s="30" t="s">
        <v>22</v>
      </c>
      <c r="H26" s="30"/>
      <c r="I26" s="30"/>
      <c r="J26" s="30"/>
      <c r="K26" s="30"/>
      <c r="L26" s="5">
        <f xml:space="preserve"> ((L4/1.41*4)*L8)/1000</f>
        <v>0</v>
      </c>
      <c r="M26" s="1" t="s">
        <v>23</v>
      </c>
    </row>
    <row r="28" spans="1:16" ht="20.100000000000001" customHeight="1">
      <c r="G28" s="38" t="s">
        <v>32</v>
      </c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20.100000000000001" customHeight="1"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>
      <c r="G31" s="41"/>
      <c r="H31" s="41"/>
      <c r="I31" s="41"/>
      <c r="J31" s="41"/>
      <c r="K31" s="41"/>
      <c r="L31" s="41"/>
      <c r="M31" s="41"/>
      <c r="N31" s="41"/>
      <c r="O31" s="41"/>
      <c r="P31" s="41"/>
    </row>
    <row r="32" spans="1:16" ht="18">
      <c r="G32" s="42" t="s">
        <v>33</v>
      </c>
      <c r="H32" s="43"/>
      <c r="I32" s="43"/>
      <c r="J32" s="43"/>
      <c r="K32" s="43"/>
      <c r="L32" s="43"/>
      <c r="M32" s="43"/>
      <c r="N32" s="43"/>
      <c r="O32" s="43"/>
      <c r="P32" s="43"/>
    </row>
  </sheetData>
  <mergeCells count="24">
    <mergeCell ref="G28:P31"/>
    <mergeCell ref="G32:P32"/>
    <mergeCell ref="P13:R13"/>
    <mergeCell ref="G2:P2"/>
    <mergeCell ref="N4:O4"/>
    <mergeCell ref="N6:O6"/>
    <mergeCell ref="N8:O8"/>
    <mergeCell ref="N10:O10"/>
    <mergeCell ref="P4:R12"/>
    <mergeCell ref="N12:O12"/>
    <mergeCell ref="G10:K10"/>
    <mergeCell ref="G12:K12"/>
    <mergeCell ref="G4:K4"/>
    <mergeCell ref="G18:K18"/>
    <mergeCell ref="G20:K20"/>
    <mergeCell ref="G22:K22"/>
    <mergeCell ref="G24:K24"/>
    <mergeCell ref="A14:A26"/>
    <mergeCell ref="G26:K26"/>
    <mergeCell ref="G6:K6"/>
    <mergeCell ref="G8:K8"/>
    <mergeCell ref="A4:A12"/>
    <mergeCell ref="G14:K14"/>
    <mergeCell ref="G16:K16"/>
  </mergeCells>
  <pageMargins left="0.70866141732283472" right="0.70866141732283472" top="0" bottom="0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topLeftCell="A3" workbookViewId="0">
      <selection activeCell="B23" sqref="B23:F25"/>
    </sheetView>
  </sheetViews>
  <sheetFormatPr defaultRowHeight="15"/>
  <cols>
    <col min="1" max="1" width="9.140625" style="12"/>
    <col min="3" max="3" width="20.7109375" style="12" customWidth="1"/>
    <col min="4" max="6" width="15.7109375" customWidth="1"/>
  </cols>
  <sheetData>
    <row r="1" spans="2:6" s="12" customFormat="1"/>
    <row r="2" spans="2:6" s="12" customFormat="1" ht="18">
      <c r="B2" s="51" t="s">
        <v>25</v>
      </c>
      <c r="C2" s="52"/>
      <c r="D2" s="52"/>
      <c r="E2" s="52"/>
      <c r="F2" s="53"/>
    </row>
    <row r="3" spans="2:6" s="12" customFormat="1" ht="18">
      <c r="B3" s="13"/>
      <c r="C3" s="13"/>
      <c r="D3" s="13"/>
      <c r="E3" s="13"/>
      <c r="F3" s="13"/>
    </row>
    <row r="4" spans="2:6" s="12" customFormat="1" ht="18">
      <c r="B4" s="48" t="s">
        <v>24</v>
      </c>
      <c r="C4" s="49"/>
      <c r="D4" s="49"/>
      <c r="E4" s="49"/>
      <c r="F4" s="50"/>
    </row>
    <row r="5" spans="2:6" s="12" customFormat="1" ht="18">
      <c r="B5" s="14"/>
      <c r="C5" s="14"/>
      <c r="D5" s="14"/>
      <c r="E5" s="14"/>
      <c r="F5" s="14"/>
    </row>
    <row r="6" spans="2:6" ht="18">
      <c r="B6" s="15" t="s">
        <v>34</v>
      </c>
      <c r="C6" s="16" t="s">
        <v>29</v>
      </c>
      <c r="D6" s="17" t="s">
        <v>26</v>
      </c>
      <c r="E6" s="18" t="s">
        <v>27</v>
      </c>
      <c r="F6" s="19" t="s">
        <v>28</v>
      </c>
    </row>
    <row r="7" spans="2:6" s="12" customFormat="1" ht="18">
      <c r="B7" s="14"/>
      <c r="C7" s="14"/>
      <c r="D7" s="14"/>
      <c r="E7" s="14"/>
      <c r="F7" s="14"/>
    </row>
    <row r="8" spans="2:6" ht="18">
      <c r="B8" s="20">
        <v>1</v>
      </c>
      <c r="C8" s="21">
        <v>0.2</v>
      </c>
      <c r="D8" s="22">
        <v>50</v>
      </c>
      <c r="E8" s="23">
        <f xml:space="preserve"> D8/1.41</f>
        <v>35.460992907801419</v>
      </c>
      <c r="F8" s="24">
        <f xml:space="preserve"> E8*4</f>
        <v>141.84397163120568</v>
      </c>
    </row>
    <row r="9" spans="2:6" ht="18">
      <c r="B9" s="25">
        <v>2</v>
      </c>
      <c r="C9" s="1"/>
      <c r="D9" s="26">
        <f xml:space="preserve"> D8-(C8*4)</f>
        <v>49.2</v>
      </c>
      <c r="E9" s="27">
        <f t="shared" ref="E9:E20" si="0" xml:space="preserve"> D9/1.41</f>
        <v>34.893617021276597</v>
      </c>
      <c r="F9" s="28">
        <f t="shared" ref="F9:F20" si="1" xml:space="preserve"> E9*4</f>
        <v>139.57446808510639</v>
      </c>
    </row>
    <row r="10" spans="2:6" ht="18">
      <c r="B10" s="25">
        <v>3</v>
      </c>
      <c r="C10" s="1"/>
      <c r="D10" s="26">
        <f xml:space="preserve"> D9-(C8*4)</f>
        <v>48.400000000000006</v>
      </c>
      <c r="E10" s="27">
        <f t="shared" si="0"/>
        <v>34.326241134751776</v>
      </c>
      <c r="F10" s="28">
        <f t="shared" si="1"/>
        <v>137.3049645390071</v>
      </c>
    </row>
    <row r="11" spans="2:6" ht="18">
      <c r="B11" s="25">
        <v>4</v>
      </c>
      <c r="C11" s="1"/>
      <c r="D11" s="26">
        <f xml:space="preserve"> D10-(C8*4)</f>
        <v>47.600000000000009</v>
      </c>
      <c r="E11" s="27">
        <f t="shared" si="0"/>
        <v>33.758865248226961</v>
      </c>
      <c r="F11" s="28">
        <f t="shared" si="1"/>
        <v>135.03546099290784</v>
      </c>
    </row>
    <row r="12" spans="2:6" ht="18">
      <c r="B12" s="25">
        <v>5</v>
      </c>
      <c r="C12" s="1"/>
      <c r="D12" s="26">
        <f xml:space="preserve"> D11-(C8*4)</f>
        <v>46.800000000000011</v>
      </c>
      <c r="E12" s="27">
        <f t="shared" si="0"/>
        <v>33.191489361702139</v>
      </c>
      <c r="F12" s="28">
        <f t="shared" si="1"/>
        <v>132.76595744680856</v>
      </c>
    </row>
    <row r="13" spans="2:6" ht="18">
      <c r="B13" s="25">
        <v>6</v>
      </c>
      <c r="C13" s="1"/>
      <c r="D13" s="26">
        <f xml:space="preserve"> D12-(C8*4)</f>
        <v>46.000000000000014</v>
      </c>
      <c r="E13" s="27">
        <f t="shared" si="0"/>
        <v>32.624113475177317</v>
      </c>
      <c r="F13" s="28">
        <f t="shared" si="1"/>
        <v>130.49645390070927</v>
      </c>
    </row>
    <row r="14" spans="2:6" ht="18">
      <c r="B14" s="25">
        <v>7</v>
      </c>
      <c r="C14" s="1"/>
      <c r="D14" s="26">
        <f xml:space="preserve"> D13-(C8*4)</f>
        <v>45.200000000000017</v>
      </c>
      <c r="E14" s="27">
        <f t="shared" si="0"/>
        <v>32.056737588652496</v>
      </c>
      <c r="F14" s="28">
        <f t="shared" si="1"/>
        <v>128.22695035460998</v>
      </c>
    </row>
    <row r="15" spans="2:6" ht="18">
      <c r="B15" s="25">
        <v>8</v>
      </c>
      <c r="C15" s="1"/>
      <c r="D15" s="26">
        <f xml:space="preserve"> D14-(CC8+4)</f>
        <v>41.200000000000017</v>
      </c>
      <c r="E15" s="27">
        <f t="shared" si="0"/>
        <v>29.219858156028383</v>
      </c>
      <c r="F15" s="28">
        <f t="shared" si="1"/>
        <v>116.87943262411353</v>
      </c>
    </row>
    <row r="16" spans="2:6" ht="18">
      <c r="B16" s="25">
        <v>9</v>
      </c>
      <c r="C16" s="1"/>
      <c r="D16" s="26">
        <f xml:space="preserve"> D15-(C8*4)</f>
        <v>40.40000000000002</v>
      </c>
      <c r="E16" s="27">
        <f t="shared" si="0"/>
        <v>28.652482269503562</v>
      </c>
      <c r="F16" s="28">
        <f t="shared" si="1"/>
        <v>114.60992907801425</v>
      </c>
    </row>
    <row r="17" spans="2:6" ht="18">
      <c r="B17" s="25">
        <v>10</v>
      </c>
      <c r="C17" s="1"/>
      <c r="D17" s="26">
        <f xml:space="preserve"> D16-(C8*4)</f>
        <v>39.600000000000023</v>
      </c>
      <c r="E17" s="27">
        <f t="shared" si="0"/>
        <v>28.08510638297874</v>
      </c>
      <c r="F17" s="28">
        <f t="shared" si="1"/>
        <v>112.34042553191496</v>
      </c>
    </row>
    <row r="18" spans="2:6" ht="18">
      <c r="B18" s="25">
        <v>11</v>
      </c>
      <c r="C18" s="1"/>
      <c r="D18" s="26">
        <f xml:space="preserve"> D17-(C8*4)</f>
        <v>38.800000000000026</v>
      </c>
      <c r="E18" s="27">
        <f t="shared" si="0"/>
        <v>27.517730496453922</v>
      </c>
      <c r="F18" s="28">
        <f t="shared" si="1"/>
        <v>110.07092198581569</v>
      </c>
    </row>
    <row r="19" spans="2:6" ht="18">
      <c r="B19" s="25">
        <v>12</v>
      </c>
      <c r="C19" s="1"/>
      <c r="D19" s="26">
        <f xml:space="preserve"> D18-(C8*4)</f>
        <v>38.000000000000028</v>
      </c>
      <c r="E19" s="27">
        <f t="shared" si="0"/>
        <v>26.9503546099291</v>
      </c>
      <c r="F19" s="28">
        <f t="shared" si="1"/>
        <v>107.8014184397164</v>
      </c>
    </row>
    <row r="20" spans="2:6" ht="18">
      <c r="B20" s="25">
        <v>13</v>
      </c>
      <c r="C20" s="1"/>
      <c r="D20" s="26">
        <f xml:space="preserve"> D19-(C8*4)</f>
        <v>37.200000000000031</v>
      </c>
      <c r="E20" s="27">
        <f t="shared" si="0"/>
        <v>26.382978723404278</v>
      </c>
      <c r="F20" s="28">
        <f t="shared" si="1"/>
        <v>105.53191489361711</v>
      </c>
    </row>
    <row r="21" spans="2:6" ht="18">
      <c r="B21" s="1"/>
      <c r="C21" s="63" t="s">
        <v>35</v>
      </c>
      <c r="D21" s="64"/>
      <c r="E21" s="65"/>
      <c r="F21" s="29">
        <f>SUM(F8:F20)/100</f>
        <v>16.124822695035466</v>
      </c>
    </row>
    <row r="23" spans="2:6" ht="15" customHeight="1">
      <c r="B23" s="54" t="s">
        <v>37</v>
      </c>
      <c r="C23" s="55"/>
      <c r="D23" s="55"/>
      <c r="E23" s="55"/>
      <c r="F23" s="56"/>
    </row>
    <row r="24" spans="2:6" ht="15" customHeight="1">
      <c r="B24" s="57"/>
      <c r="C24" s="58"/>
      <c r="D24" s="58"/>
      <c r="E24" s="58"/>
      <c r="F24" s="59"/>
    </row>
    <row r="25" spans="2:6" ht="15" customHeight="1">
      <c r="B25" s="60"/>
      <c r="C25" s="61"/>
      <c r="D25" s="61"/>
      <c r="E25" s="61"/>
      <c r="F25" s="62"/>
    </row>
  </sheetData>
  <mergeCells count="4">
    <mergeCell ref="B4:F4"/>
    <mergeCell ref="B2:F2"/>
    <mergeCell ref="B23:F25"/>
    <mergeCell ref="C21:E2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Administrator</cp:lastModifiedBy>
  <cp:lastPrinted>2019-06-11T12:44:46Z</cp:lastPrinted>
  <dcterms:created xsi:type="dcterms:W3CDTF">2019-03-02T17:13:24Z</dcterms:created>
  <dcterms:modified xsi:type="dcterms:W3CDTF">2019-07-17T14:51:50Z</dcterms:modified>
</cp:coreProperties>
</file>